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07e1494a78a837a/Documenten/Prive/Wielrennen/activiteiten Vrouwenwielrennen/2025/comp VW/"/>
    </mc:Choice>
  </mc:AlternateContent>
  <xr:revisionPtr revIDLastSave="82" documentId="13_ncr:1_{53D5C697-43F2-4D52-82F9-2E4708C481C1}" xr6:coauthVersionLast="47" xr6:coauthVersionMax="47" xr10:uidLastSave="{3F9F22C9-7E5E-463E-A018-6A526E83C358}"/>
  <bookViews>
    <workbookView xWindow="-108" yWindow="-108" windowWidth="23256" windowHeight="12456" xr2:uid="{00000000-000D-0000-FFFF-FFFF00000000}"/>
  </bookViews>
  <sheets>
    <sheet name="klasse 3" sheetId="1" r:id="rId1"/>
    <sheet name="klasse 4" sheetId="2" r:id="rId2"/>
  </sheets>
  <definedNames>
    <definedName name="_xlnm._FilterDatabase" localSheetId="0" hidden="1">'klasse 3'!$B$1:$I$7</definedName>
    <definedName name="_xlnm._FilterDatabase" localSheetId="1" hidden="1">'klasse 4'!$B$1:$J$38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" l="1"/>
  <c r="D21" i="1" s="1"/>
  <c r="J12" i="1"/>
  <c r="D15" i="1"/>
  <c r="D25" i="1"/>
  <c r="D24" i="1"/>
  <c r="D20" i="1"/>
  <c r="D19" i="1"/>
  <c r="J12" i="2"/>
  <c r="D38" i="2"/>
  <c r="D30" i="2"/>
  <c r="D25" i="2"/>
  <c r="D20" i="2"/>
  <c r="D17" i="1"/>
  <c r="J6" i="1"/>
  <c r="J3" i="1"/>
  <c r="J2" i="1"/>
  <c r="J4" i="1"/>
  <c r="J10" i="2"/>
  <c r="J4" i="2"/>
  <c r="J6" i="2"/>
  <c r="J3" i="2"/>
  <c r="D37" i="2"/>
  <c r="D36" i="2"/>
  <c r="D35" i="2"/>
  <c r="D34" i="2"/>
  <c r="D33" i="2"/>
  <c r="D28" i="2"/>
  <c r="D23" i="2"/>
  <c r="D12" i="2"/>
  <c r="D19" i="2"/>
  <c r="H17" i="2"/>
  <c r="H16" i="2"/>
  <c r="D16" i="2" s="1"/>
  <c r="D14" i="2"/>
  <c r="D17" i="2"/>
  <c r="H6" i="2"/>
  <c r="H4" i="2"/>
  <c r="H3" i="2"/>
  <c r="H2" i="2"/>
  <c r="H13" i="1"/>
  <c r="D13" i="1" s="1"/>
  <c r="H8" i="1"/>
  <c r="H7" i="1"/>
  <c r="H6" i="1"/>
  <c r="H4" i="1"/>
  <c r="H5" i="1"/>
  <c r="D5" i="1" s="1"/>
  <c r="H3" i="1"/>
  <c r="H2" i="1"/>
  <c r="D24" i="2"/>
  <c r="D31" i="2"/>
  <c r="D27" i="2"/>
  <c r="D22" i="2"/>
  <c r="G8" i="2"/>
  <c r="D8" i="2" s="1"/>
  <c r="G11" i="2"/>
  <c r="G4" i="2"/>
  <c r="G2" i="2"/>
  <c r="D22" i="1"/>
  <c r="D18" i="1"/>
  <c r="D14" i="1"/>
  <c r="G10" i="1"/>
  <c r="G11" i="1"/>
  <c r="G3" i="1"/>
  <c r="G2" i="1"/>
  <c r="D32" i="2"/>
  <c r="D9" i="2"/>
  <c r="D26" i="2"/>
  <c r="D21" i="2"/>
  <c r="D13" i="2"/>
  <c r="F7" i="2"/>
  <c r="D7" i="2" s="1"/>
  <c r="F15" i="2"/>
  <c r="D15" i="2" s="1"/>
  <c r="F18" i="2"/>
  <c r="D18" i="2" s="1"/>
  <c r="D23" i="1"/>
  <c r="D8" i="1"/>
  <c r="D12" i="1"/>
  <c r="D10" i="1"/>
  <c r="D16" i="1"/>
  <c r="D11" i="1"/>
  <c r="D4" i="1"/>
  <c r="F11" i="1"/>
  <c r="F10" i="1"/>
  <c r="F3" i="1"/>
  <c r="F2" i="1"/>
  <c r="D7" i="1"/>
  <c r="D9" i="1"/>
  <c r="E6" i="1" l="1"/>
  <c r="D6" i="1" s="1"/>
  <c r="E2" i="1"/>
  <c r="D2" i="1" s="1"/>
  <c r="E3" i="1"/>
  <c r="D3" i="1" s="1"/>
  <c r="E6" i="2"/>
  <c r="D6" i="2" s="1"/>
  <c r="D3" i="2"/>
  <c r="D2" i="2"/>
  <c r="D5" i="2"/>
  <c r="D4" i="2"/>
  <c r="D10" i="2"/>
  <c r="D11" i="2"/>
  <c r="D29" i="2"/>
</calcChain>
</file>

<file path=xl/sharedStrings.xml><?xml version="1.0" encoding="utf-8"?>
<sst xmlns="http://schemas.openxmlformats.org/spreadsheetml/2006/main" count="140" uniqueCount="88">
  <si>
    <t>renster</t>
  </si>
  <si>
    <t>trainingsgroep / vereniging</t>
  </si>
  <si>
    <t>VW Utrecht</t>
  </si>
  <si>
    <t xml:space="preserve">Totaal aantal punten </t>
  </si>
  <si>
    <t>VW Amsterdam</t>
  </si>
  <si>
    <t>Marcella van Wanrooij</t>
  </si>
  <si>
    <t>WV de Amstel</t>
  </si>
  <si>
    <t>TSWV de Meet</t>
  </si>
  <si>
    <t>VW 's-Hertogenbosch</t>
  </si>
  <si>
    <t>Eva Hekkenberg</t>
  </si>
  <si>
    <t>Doris de Rooij</t>
  </si>
  <si>
    <t>Marouschka Hobo</t>
  </si>
  <si>
    <t>Daphne van Merkerk</t>
  </si>
  <si>
    <t>Sofie Pennings</t>
  </si>
  <si>
    <t>Sija van den Beukel</t>
  </si>
  <si>
    <t>Astrid Schop</t>
  </si>
  <si>
    <t>Jill Stupers</t>
  </si>
  <si>
    <t>Lieke van Aernsbergen</t>
  </si>
  <si>
    <t>Marije ten Böhmer</t>
  </si>
  <si>
    <t>WTC Woerden</t>
  </si>
  <si>
    <t>Tilburg                   17 mei 2025</t>
  </si>
  <si>
    <t>Iris de Munck</t>
  </si>
  <si>
    <t>Hellingproof</t>
  </si>
  <si>
    <t>Ilona van Ginneken</t>
  </si>
  <si>
    <t>FCA Cycling Team</t>
  </si>
  <si>
    <t>Kathleen Thomaes</t>
  </si>
  <si>
    <t>Tiel                               28 juni 2025</t>
  </si>
  <si>
    <t>Amsterdam                     13 juli 2025</t>
  </si>
  <si>
    <t>Amsterdam - tijdrit                13 juli 2025</t>
  </si>
  <si>
    <t>Utrecht                   31 augustus 2025</t>
  </si>
  <si>
    <t>Utrecht                     31 augustus 2025</t>
  </si>
  <si>
    <t>Elden                          15 juni 2025</t>
  </si>
  <si>
    <t>Suus Wagenmakers</t>
  </si>
  <si>
    <t>-</t>
  </si>
  <si>
    <t>Liesanne Lobenstein</t>
  </si>
  <si>
    <t>Hanzerenners</t>
  </si>
  <si>
    <t>Nina Smolders</t>
  </si>
  <si>
    <t>Sandra de Jonge</t>
  </si>
  <si>
    <t>RETO</t>
  </si>
  <si>
    <t>Marloes Voorhout</t>
  </si>
  <si>
    <t>Hedera Menger</t>
  </si>
  <si>
    <t>Hilde Oudman</t>
  </si>
  <si>
    <t>Judith Kooistra</t>
  </si>
  <si>
    <t>WV Eemland</t>
  </si>
  <si>
    <t>José van Paassen</t>
  </si>
  <si>
    <t>Sanna Verhoeff</t>
  </si>
  <si>
    <t>Veerle van den Enden</t>
  </si>
  <si>
    <t>Antoinette Klawer</t>
  </si>
  <si>
    <t>VW Eindhoven</t>
  </si>
  <si>
    <t>Debbie van Ierland</t>
  </si>
  <si>
    <t>Laura Feenstra</t>
  </si>
  <si>
    <t>Laura Koppe</t>
  </si>
  <si>
    <t>José van Beek</t>
  </si>
  <si>
    <t>Jasmijn Talens</t>
  </si>
  <si>
    <t>Margot Thuy</t>
  </si>
  <si>
    <t>Laura Kik</t>
  </si>
  <si>
    <t>Dommelstreek</t>
  </si>
  <si>
    <t>Elly Kampman</t>
  </si>
  <si>
    <t>Anke Weerts</t>
  </si>
  <si>
    <t>Katie Postma</t>
  </si>
  <si>
    <t>Anouk Fermont</t>
  </si>
  <si>
    <t>Rachel Ricken</t>
  </si>
  <si>
    <t>Mirjam de Rijk</t>
  </si>
  <si>
    <t>Laura Hagreis</t>
  </si>
  <si>
    <t>Maud Feenstra</t>
  </si>
  <si>
    <t>Christianne Luijten</t>
  </si>
  <si>
    <t>Jolien Hofstede</t>
  </si>
  <si>
    <t>Jolanda Roos</t>
  </si>
  <si>
    <t>Merel Albers</t>
  </si>
  <si>
    <t>Sandra Buschhaus</t>
  </si>
  <si>
    <t>Dominika Krystianc</t>
  </si>
  <si>
    <t>Mea Westerbeek</t>
  </si>
  <si>
    <t>Anette van Baal</t>
  </si>
  <si>
    <t>Anne Oosterbaan</t>
  </si>
  <si>
    <t>Rebecca Nieuwenhuis</t>
  </si>
  <si>
    <t>Pleun Hutten</t>
  </si>
  <si>
    <t>Sophie Weg</t>
  </si>
  <si>
    <t>Stefanie Carbonez</t>
  </si>
  <si>
    <t>Racing Hommers</t>
  </si>
  <si>
    <t>Annekoos Schaap</t>
  </si>
  <si>
    <t>Clara Suchenwirth</t>
  </si>
  <si>
    <t>Jennifer Geerlings</t>
  </si>
  <si>
    <t>ARC Ulysses</t>
  </si>
  <si>
    <t>Esther van Leeuwe</t>
  </si>
  <si>
    <t>VW Rotterdam</t>
  </si>
  <si>
    <t>Roos Anneveldt</t>
  </si>
  <si>
    <t>CS030</t>
  </si>
  <si>
    <t>Lisa Broekhuizen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</si>
</sst>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0" fillId="5" borderId="1" xfId="0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quotePrefix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Normal="100" workbookViewId="0">
      <pane ySplit="1" topLeftCell="A2" activePane="bottomLeft" state="frozenSplit"/>
      <selection pane="bottomLeft"/>
    </sheetView>
  </sheetViews>
  <sheetFormatPr defaultRowHeight="14.4" x14ac:dyDescent="0.3"/>
  <cols>
    <col min="1" max="1" width="12.44140625" style="1" bestFit="1" customWidth="1"/>
    <col min="2" max="2" width="27.33203125" bestFit="1" customWidth="1"/>
    <col min="3" max="3" width="23.109375" bestFit="1" customWidth="1"/>
    <col min="4" max="4" width="17.88671875" style="1" customWidth="1"/>
    <col min="5" max="8" width="15.77734375" style="1" customWidth="1"/>
    <col min="9" max="9" width="18.5546875" style="1" customWidth="1"/>
    <col min="10" max="10" width="15.77734375" style="1" customWidth="1"/>
  </cols>
  <sheetData>
    <row r="1" spans="1:10" s="2" customFormat="1" ht="28.8" x14ac:dyDescent="0.3">
      <c r="A1" s="3"/>
      <c r="B1" s="4" t="s">
        <v>0</v>
      </c>
      <c r="C1" s="4" t="s">
        <v>1</v>
      </c>
      <c r="D1" s="4" t="s">
        <v>3</v>
      </c>
      <c r="E1" s="4" t="s">
        <v>20</v>
      </c>
      <c r="F1" s="4" t="s">
        <v>31</v>
      </c>
      <c r="G1" s="4" t="s">
        <v>26</v>
      </c>
      <c r="H1" s="4" t="s">
        <v>27</v>
      </c>
      <c r="I1" s="4" t="s">
        <v>28</v>
      </c>
      <c r="J1" s="4" t="s">
        <v>30</v>
      </c>
    </row>
    <row r="2" spans="1:10" s="8" customFormat="1" ht="19.95" customHeight="1" x14ac:dyDescent="0.3">
      <c r="A2" s="13">
        <v>1</v>
      </c>
      <c r="B2" s="14" t="s">
        <v>23</v>
      </c>
      <c r="C2" s="14" t="s">
        <v>7</v>
      </c>
      <c r="D2" s="9">
        <f t="shared" ref="D2:D25" si="0">SUM(E2:J2)</f>
        <v>171.5</v>
      </c>
      <c r="E2" s="10">
        <f>25.1+2</f>
        <v>27.1</v>
      </c>
      <c r="F2" s="10">
        <f>25.1+5</f>
        <v>30.1</v>
      </c>
      <c r="G2" s="10">
        <f>25.1+7</f>
        <v>32.1</v>
      </c>
      <c r="H2" s="10">
        <f>25.1+8</f>
        <v>33.1</v>
      </c>
      <c r="I2" s="10">
        <v>25.1</v>
      </c>
      <c r="J2" s="7">
        <f>2+22</f>
        <v>24</v>
      </c>
    </row>
    <row r="3" spans="1:10" s="8" customFormat="1" ht="19.95" customHeight="1" x14ac:dyDescent="0.3">
      <c r="A3" s="15">
        <v>2</v>
      </c>
      <c r="B3" s="16" t="s">
        <v>10</v>
      </c>
      <c r="C3" s="16" t="s">
        <v>4</v>
      </c>
      <c r="D3" s="9">
        <f t="shared" si="0"/>
        <v>135</v>
      </c>
      <c r="E3" s="7">
        <f>22+3</f>
        <v>25</v>
      </c>
      <c r="F3" s="7">
        <f>22+3</f>
        <v>25</v>
      </c>
      <c r="G3" s="7">
        <f>17+5</f>
        <v>22</v>
      </c>
      <c r="H3" s="7">
        <f>19+5</f>
        <v>24</v>
      </c>
      <c r="I3" s="7">
        <v>19</v>
      </c>
      <c r="J3" s="7">
        <f>1+19</f>
        <v>20</v>
      </c>
    </row>
    <row r="4" spans="1:10" s="8" customFormat="1" ht="19.95" customHeight="1" x14ac:dyDescent="0.3">
      <c r="A4" s="17">
        <v>3</v>
      </c>
      <c r="B4" s="12" t="s">
        <v>32</v>
      </c>
      <c r="C4" s="18" t="s">
        <v>33</v>
      </c>
      <c r="D4" s="9">
        <f t="shared" si="0"/>
        <v>110.1</v>
      </c>
      <c r="E4" s="6"/>
      <c r="F4" s="7">
        <v>19</v>
      </c>
      <c r="G4" s="7">
        <v>19</v>
      </c>
      <c r="H4" s="7">
        <f>22+1</f>
        <v>23</v>
      </c>
      <c r="I4" s="7">
        <v>17</v>
      </c>
      <c r="J4" s="10">
        <f>7+25.1</f>
        <v>32.1</v>
      </c>
    </row>
    <row r="5" spans="1:10" s="8" customFormat="1" ht="19.95" customHeight="1" x14ac:dyDescent="0.3">
      <c r="A5" s="7">
        <v>4</v>
      </c>
      <c r="B5" s="6" t="s">
        <v>25</v>
      </c>
      <c r="C5" s="6" t="s">
        <v>6</v>
      </c>
      <c r="D5" s="9">
        <f t="shared" si="0"/>
        <v>93</v>
      </c>
      <c r="E5" s="7">
        <v>16</v>
      </c>
      <c r="F5" s="7">
        <v>15</v>
      </c>
      <c r="G5" s="7">
        <v>14</v>
      </c>
      <c r="H5" s="7">
        <f>17</f>
        <v>17</v>
      </c>
      <c r="I5" s="7">
        <v>15</v>
      </c>
      <c r="J5" s="7">
        <v>16</v>
      </c>
    </row>
    <row r="6" spans="1:10" s="8" customFormat="1" ht="19.95" customHeight="1" x14ac:dyDescent="0.3">
      <c r="A6" s="7">
        <v>5</v>
      </c>
      <c r="B6" s="6" t="s">
        <v>15</v>
      </c>
      <c r="C6" s="6" t="s">
        <v>6</v>
      </c>
      <c r="D6" s="9">
        <f t="shared" si="0"/>
        <v>79</v>
      </c>
      <c r="E6" s="7">
        <f>17+1</f>
        <v>18</v>
      </c>
      <c r="F6" s="7">
        <v>13</v>
      </c>
      <c r="G6" s="7"/>
      <c r="H6" s="7">
        <f>16</f>
        <v>16</v>
      </c>
      <c r="I6" s="7">
        <v>13</v>
      </c>
      <c r="J6" s="7">
        <f>4+15</f>
        <v>19</v>
      </c>
    </row>
    <row r="7" spans="1:10" s="8" customFormat="1" ht="19.95" customHeight="1" x14ac:dyDescent="0.3">
      <c r="A7" s="7">
        <v>6</v>
      </c>
      <c r="B7" s="6" t="s">
        <v>5</v>
      </c>
      <c r="C7" s="6" t="s">
        <v>7</v>
      </c>
      <c r="D7" s="9">
        <f t="shared" si="0"/>
        <v>55</v>
      </c>
      <c r="E7" s="7">
        <v>15</v>
      </c>
      <c r="F7" s="7">
        <v>5</v>
      </c>
      <c r="G7" s="7"/>
      <c r="H7" s="7">
        <f>13</f>
        <v>13</v>
      </c>
      <c r="I7" s="7">
        <v>22</v>
      </c>
      <c r="J7" s="7"/>
    </row>
    <row r="8" spans="1:10" s="8" customFormat="1" ht="20.100000000000001" customHeight="1" x14ac:dyDescent="0.3">
      <c r="A8" s="7">
        <v>7</v>
      </c>
      <c r="B8" s="6" t="s">
        <v>40</v>
      </c>
      <c r="C8" s="6" t="s">
        <v>2</v>
      </c>
      <c r="D8" s="9">
        <f t="shared" si="0"/>
        <v>47</v>
      </c>
      <c r="E8" s="6"/>
      <c r="F8" s="7">
        <v>11</v>
      </c>
      <c r="G8" s="7">
        <v>2</v>
      </c>
      <c r="H8" s="7">
        <f>15+3</f>
        <v>18</v>
      </c>
      <c r="I8" s="7">
        <v>16</v>
      </c>
      <c r="J8" s="7"/>
    </row>
    <row r="9" spans="1:10" s="8" customFormat="1" ht="20.100000000000001" customHeight="1" x14ac:dyDescent="0.3">
      <c r="A9" s="7">
        <v>8</v>
      </c>
      <c r="B9" s="6" t="s">
        <v>13</v>
      </c>
      <c r="C9" s="6" t="s">
        <v>24</v>
      </c>
      <c r="D9" s="9">
        <f t="shared" si="0"/>
        <v>36</v>
      </c>
      <c r="E9" s="7">
        <v>19</v>
      </c>
      <c r="F9" s="7">
        <v>5</v>
      </c>
      <c r="G9" s="7">
        <v>12</v>
      </c>
      <c r="H9" s="7"/>
      <c r="I9" s="7"/>
      <c r="J9" s="7"/>
    </row>
    <row r="10" spans="1:10" s="8" customFormat="1" ht="20.100000000000001" customHeight="1" x14ac:dyDescent="0.3">
      <c r="A10" s="7"/>
      <c r="B10" s="6" t="s">
        <v>37</v>
      </c>
      <c r="C10" s="6" t="s">
        <v>38</v>
      </c>
      <c r="D10" s="9">
        <f t="shared" si="0"/>
        <v>36</v>
      </c>
      <c r="E10" s="6"/>
      <c r="F10" s="7">
        <f>14+2</f>
        <v>16</v>
      </c>
      <c r="G10" s="7">
        <f>16+4</f>
        <v>20</v>
      </c>
      <c r="H10" s="7"/>
      <c r="I10" s="7"/>
      <c r="J10" s="7"/>
    </row>
    <row r="11" spans="1:10" s="8" customFormat="1" ht="20.100000000000001" customHeight="1" x14ac:dyDescent="0.3">
      <c r="A11" s="7">
        <v>10</v>
      </c>
      <c r="B11" s="6" t="s">
        <v>34</v>
      </c>
      <c r="C11" s="6" t="s">
        <v>35</v>
      </c>
      <c r="D11" s="9">
        <f t="shared" si="0"/>
        <v>35</v>
      </c>
      <c r="E11" s="6"/>
      <c r="F11" s="7">
        <f>17+1</f>
        <v>18</v>
      </c>
      <c r="G11" s="7">
        <f>15+2</f>
        <v>17</v>
      </c>
      <c r="H11" s="7"/>
      <c r="I11" s="7"/>
      <c r="J11" s="7"/>
    </row>
    <row r="12" spans="1:10" s="8" customFormat="1" ht="20.100000000000001" customHeight="1" x14ac:dyDescent="0.3">
      <c r="A12" s="7">
        <v>11</v>
      </c>
      <c r="B12" s="6" t="s">
        <v>39</v>
      </c>
      <c r="C12" s="6" t="s">
        <v>2</v>
      </c>
      <c r="D12" s="9">
        <f t="shared" si="0"/>
        <v>30</v>
      </c>
      <c r="E12" s="6"/>
      <c r="F12" s="7">
        <v>13</v>
      </c>
      <c r="G12" s="7"/>
      <c r="H12" s="7"/>
      <c r="I12" s="7"/>
      <c r="J12" s="7">
        <f>14+3</f>
        <v>17</v>
      </c>
    </row>
    <row r="13" spans="1:10" s="8" customFormat="1" ht="20.100000000000001" customHeight="1" x14ac:dyDescent="0.3">
      <c r="A13" s="7">
        <v>12</v>
      </c>
      <c r="B13" s="6" t="s">
        <v>62</v>
      </c>
      <c r="C13" s="11" t="s">
        <v>4</v>
      </c>
      <c r="D13" s="9">
        <f t="shared" si="0"/>
        <v>27</v>
      </c>
      <c r="E13" s="6"/>
      <c r="F13" s="7"/>
      <c r="G13" s="7"/>
      <c r="H13" s="7">
        <f>12+1</f>
        <v>13</v>
      </c>
      <c r="I13" s="7">
        <v>14</v>
      </c>
      <c r="J13" s="7"/>
    </row>
    <row r="14" spans="1:10" s="8" customFormat="1" ht="20.100000000000001" customHeight="1" x14ac:dyDescent="0.3">
      <c r="A14" s="7">
        <v>13</v>
      </c>
      <c r="B14" s="6" t="s">
        <v>53</v>
      </c>
      <c r="C14" s="6" t="s">
        <v>35</v>
      </c>
      <c r="D14" s="9">
        <f t="shared" si="0"/>
        <v>22</v>
      </c>
      <c r="E14" s="6"/>
      <c r="F14" s="7"/>
      <c r="G14" s="7">
        <v>22</v>
      </c>
      <c r="H14" s="7"/>
      <c r="I14" s="7"/>
      <c r="J14" s="7"/>
    </row>
    <row r="15" spans="1:10" s="8" customFormat="1" ht="20.100000000000001" customHeight="1" x14ac:dyDescent="0.3">
      <c r="A15" s="7">
        <v>14</v>
      </c>
      <c r="B15" s="6" t="s">
        <v>50</v>
      </c>
      <c r="C15" s="11" t="s">
        <v>2</v>
      </c>
      <c r="D15" s="9">
        <f t="shared" si="0"/>
        <v>17</v>
      </c>
      <c r="E15" s="6"/>
      <c r="F15" s="7"/>
      <c r="G15" s="7"/>
      <c r="H15" s="7"/>
      <c r="I15" s="7"/>
      <c r="J15" s="7">
        <v>17</v>
      </c>
    </row>
    <row r="16" spans="1:10" s="8" customFormat="1" ht="20.100000000000001" customHeight="1" x14ac:dyDescent="0.3">
      <c r="A16" s="7">
        <v>15</v>
      </c>
      <c r="B16" s="6" t="s">
        <v>36</v>
      </c>
      <c r="C16" s="11" t="s">
        <v>33</v>
      </c>
      <c r="D16" s="9">
        <f t="shared" si="0"/>
        <v>16</v>
      </c>
      <c r="E16" s="6"/>
      <c r="F16" s="7">
        <v>16</v>
      </c>
      <c r="G16" s="7"/>
      <c r="H16" s="7"/>
      <c r="I16" s="7"/>
      <c r="J16" s="7"/>
    </row>
    <row r="17" spans="1:10" s="8" customFormat="1" ht="20.100000000000001" customHeight="1" x14ac:dyDescent="0.3">
      <c r="A17" s="7">
        <v>16</v>
      </c>
      <c r="B17" s="6" t="s">
        <v>61</v>
      </c>
      <c r="C17" s="11" t="s">
        <v>33</v>
      </c>
      <c r="D17" s="9">
        <f t="shared" si="0"/>
        <v>14</v>
      </c>
      <c r="E17" s="6"/>
      <c r="F17" s="7"/>
      <c r="G17" s="7"/>
      <c r="H17" s="7">
        <v>14</v>
      </c>
      <c r="I17" s="7"/>
      <c r="J17" s="7"/>
    </row>
    <row r="18" spans="1:10" s="8" customFormat="1" ht="20.100000000000001" customHeight="1" x14ac:dyDescent="0.3">
      <c r="A18" s="7">
        <v>17</v>
      </c>
      <c r="B18" s="6" t="s">
        <v>54</v>
      </c>
      <c r="C18" s="6" t="s">
        <v>38</v>
      </c>
      <c r="D18" s="9">
        <f t="shared" si="0"/>
        <v>13</v>
      </c>
      <c r="E18" s="6"/>
      <c r="F18" s="7"/>
      <c r="G18" s="7">
        <v>13</v>
      </c>
      <c r="H18" s="7"/>
      <c r="I18" s="7"/>
      <c r="J18" s="7"/>
    </row>
    <row r="19" spans="1:10" s="8" customFormat="1" ht="20.100000000000001" customHeight="1" x14ac:dyDescent="0.3">
      <c r="A19" s="7"/>
      <c r="B19" s="6" t="s">
        <v>80</v>
      </c>
      <c r="C19" s="11" t="s">
        <v>7</v>
      </c>
      <c r="D19" s="9">
        <f t="shared" si="0"/>
        <v>13</v>
      </c>
      <c r="E19" s="6"/>
      <c r="F19" s="7"/>
      <c r="G19" s="7"/>
      <c r="H19" s="7"/>
      <c r="I19" s="7"/>
      <c r="J19" s="7">
        <v>13</v>
      </c>
    </row>
    <row r="20" spans="1:10" s="8" customFormat="1" ht="20.100000000000001" customHeight="1" x14ac:dyDescent="0.3">
      <c r="A20" s="7">
        <v>19</v>
      </c>
      <c r="B20" s="6" t="s">
        <v>81</v>
      </c>
      <c r="C20" s="11" t="s">
        <v>82</v>
      </c>
      <c r="D20" s="9">
        <f t="shared" si="0"/>
        <v>12</v>
      </c>
      <c r="E20" s="6"/>
      <c r="F20" s="7"/>
      <c r="G20" s="7"/>
      <c r="H20" s="7"/>
      <c r="I20" s="7"/>
      <c r="J20" s="7">
        <v>12</v>
      </c>
    </row>
    <row r="21" spans="1:10" s="8" customFormat="1" ht="20.100000000000001" customHeight="1" x14ac:dyDescent="0.3">
      <c r="A21" s="7"/>
      <c r="B21" s="6" t="s">
        <v>83</v>
      </c>
      <c r="C21" s="11" t="s">
        <v>84</v>
      </c>
      <c r="D21" s="9">
        <f t="shared" si="0"/>
        <v>12</v>
      </c>
      <c r="E21" s="6"/>
      <c r="F21" s="7"/>
      <c r="G21" s="7"/>
      <c r="H21" s="7"/>
      <c r="I21" s="7"/>
      <c r="J21" s="7">
        <f>11+1</f>
        <v>12</v>
      </c>
    </row>
    <row r="22" spans="1:10" s="8" customFormat="1" ht="20.100000000000001" customHeight="1" x14ac:dyDescent="0.3">
      <c r="A22" s="7">
        <v>21</v>
      </c>
      <c r="B22" s="6" t="s">
        <v>55</v>
      </c>
      <c r="C22" s="6" t="s">
        <v>56</v>
      </c>
      <c r="D22" s="9">
        <f t="shared" si="0"/>
        <v>11</v>
      </c>
      <c r="E22" s="6"/>
      <c r="F22" s="7"/>
      <c r="G22" s="7">
        <v>11</v>
      </c>
      <c r="H22" s="7"/>
      <c r="I22" s="7"/>
      <c r="J22" s="7"/>
    </row>
    <row r="23" spans="1:10" s="8" customFormat="1" ht="20.100000000000001" customHeight="1" x14ac:dyDescent="0.3">
      <c r="A23" s="7">
        <v>22</v>
      </c>
      <c r="B23" s="6" t="s">
        <v>41</v>
      </c>
      <c r="C23" s="11" t="s">
        <v>33</v>
      </c>
      <c r="D23" s="9">
        <f t="shared" si="0"/>
        <v>5</v>
      </c>
      <c r="E23" s="6"/>
      <c r="F23" s="7">
        <v>5</v>
      </c>
      <c r="G23" s="7"/>
      <c r="H23" s="7"/>
      <c r="I23" s="7"/>
      <c r="J23" s="7"/>
    </row>
    <row r="24" spans="1:10" s="8" customFormat="1" ht="20.100000000000001" customHeight="1" x14ac:dyDescent="0.3">
      <c r="A24" s="7"/>
      <c r="B24" s="6" t="s">
        <v>85</v>
      </c>
      <c r="C24" s="11" t="s">
        <v>86</v>
      </c>
      <c r="D24" s="9">
        <f t="shared" si="0"/>
        <v>5</v>
      </c>
      <c r="E24" s="6"/>
      <c r="F24" s="7"/>
      <c r="G24" s="7"/>
      <c r="H24" s="7"/>
      <c r="I24" s="7"/>
      <c r="J24" s="7">
        <v>5</v>
      </c>
    </row>
    <row r="25" spans="1:10" s="8" customFormat="1" ht="20.100000000000001" customHeight="1" x14ac:dyDescent="0.3">
      <c r="A25" s="7"/>
      <c r="B25" s="6" t="s">
        <v>87</v>
      </c>
      <c r="C25" s="11" t="s">
        <v>84</v>
      </c>
      <c r="D25" s="9">
        <f t="shared" si="0"/>
        <v>5</v>
      </c>
      <c r="E25" s="6"/>
      <c r="F25" s="7"/>
      <c r="G25" s="7"/>
      <c r="H25" s="7"/>
      <c r="I25" s="7"/>
      <c r="J25" s="7">
        <v>5</v>
      </c>
    </row>
  </sheetData>
  <autoFilter ref="B1:I7" xr:uid="{06951CA8-D8E4-4150-99A5-07306ED897DA}">
    <sortState xmlns:xlrd2="http://schemas.microsoft.com/office/spreadsheetml/2017/richdata2" ref="B2:I19">
      <sortCondition descending="1" ref="D1:D7"/>
    </sortState>
  </autoFilter>
  <sortState xmlns:xlrd2="http://schemas.microsoft.com/office/spreadsheetml/2017/richdata2" ref="B2:J25">
    <sortCondition descending="1" ref="D2:D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zoomScaleNormal="100" workbookViewId="0">
      <pane ySplit="1" topLeftCell="A2" activePane="bottomLeft" state="frozenSplit"/>
      <selection pane="bottomLeft"/>
    </sheetView>
  </sheetViews>
  <sheetFormatPr defaultRowHeight="14.4" x14ac:dyDescent="0.3"/>
  <cols>
    <col min="1" max="1" width="12.44140625" style="1" bestFit="1" customWidth="1"/>
    <col min="2" max="2" width="27.77734375" bestFit="1" customWidth="1"/>
    <col min="3" max="3" width="23.109375" bestFit="1" customWidth="1"/>
    <col min="4" max="4" width="18.109375" style="1" customWidth="1"/>
    <col min="5" max="8" width="15.77734375" style="1" customWidth="1"/>
    <col min="9" max="9" width="20.21875" style="1" customWidth="1"/>
    <col min="10" max="10" width="15.77734375" style="1" customWidth="1"/>
  </cols>
  <sheetData>
    <row r="1" spans="1:10" s="2" customFormat="1" ht="28.8" x14ac:dyDescent="0.3">
      <c r="A1" s="3"/>
      <c r="B1" s="4" t="s">
        <v>0</v>
      </c>
      <c r="C1" s="4" t="s">
        <v>1</v>
      </c>
      <c r="D1" s="4" t="s">
        <v>3</v>
      </c>
      <c r="E1" s="4" t="s">
        <v>20</v>
      </c>
      <c r="F1" s="4" t="s">
        <v>31</v>
      </c>
      <c r="G1" s="4" t="s">
        <v>26</v>
      </c>
      <c r="H1" s="4" t="s">
        <v>27</v>
      </c>
      <c r="I1" s="4" t="s">
        <v>28</v>
      </c>
      <c r="J1" s="5" t="s">
        <v>29</v>
      </c>
    </row>
    <row r="2" spans="1:10" s="8" customFormat="1" ht="19.95" customHeight="1" x14ac:dyDescent="0.3">
      <c r="A2" s="13">
        <v>1</v>
      </c>
      <c r="B2" s="14" t="s">
        <v>21</v>
      </c>
      <c r="C2" s="14" t="s">
        <v>22</v>
      </c>
      <c r="D2" s="9">
        <f t="shared" ref="D2" si="0">SUM(E2:J2)</f>
        <v>157.4</v>
      </c>
      <c r="E2" s="10">
        <v>25.1</v>
      </c>
      <c r="F2" s="7">
        <v>18</v>
      </c>
      <c r="G2" s="10">
        <f>25.1+9</f>
        <v>34.1</v>
      </c>
      <c r="H2" s="10">
        <f>25.1+8</f>
        <v>33.1</v>
      </c>
      <c r="I2" s="7">
        <v>22</v>
      </c>
      <c r="J2" s="10">
        <v>25.1</v>
      </c>
    </row>
    <row r="3" spans="1:10" s="8" customFormat="1" ht="19.95" customHeight="1" x14ac:dyDescent="0.3">
      <c r="A3" s="15">
        <v>2</v>
      </c>
      <c r="B3" s="16" t="s">
        <v>14</v>
      </c>
      <c r="C3" s="16" t="s">
        <v>2</v>
      </c>
      <c r="D3" s="9">
        <f t="shared" ref="D3:D38" si="1">SUM(E3:J3)</f>
        <v>106.1</v>
      </c>
      <c r="E3" s="10">
        <v>25.1</v>
      </c>
      <c r="F3" s="7">
        <v>24</v>
      </c>
      <c r="G3" s="7"/>
      <c r="H3" s="7">
        <f>17+3</f>
        <v>20</v>
      </c>
      <c r="I3" s="7">
        <v>16</v>
      </c>
      <c r="J3" s="7">
        <f>16+5</f>
        <v>21</v>
      </c>
    </row>
    <row r="4" spans="1:10" s="8" customFormat="1" ht="19.95" customHeight="1" x14ac:dyDescent="0.3">
      <c r="A4" s="17">
        <v>3</v>
      </c>
      <c r="B4" s="12" t="s">
        <v>17</v>
      </c>
      <c r="C4" s="12" t="s">
        <v>19</v>
      </c>
      <c r="D4" s="9">
        <f t="shared" si="1"/>
        <v>87</v>
      </c>
      <c r="E4" s="7">
        <v>17</v>
      </c>
      <c r="F4" s="7"/>
      <c r="G4" s="7">
        <f>22+4</f>
        <v>26</v>
      </c>
      <c r="H4" s="7">
        <f>19+2</f>
        <v>21</v>
      </c>
      <c r="I4" s="7"/>
      <c r="J4" s="7">
        <f>22+1</f>
        <v>23</v>
      </c>
    </row>
    <row r="5" spans="1:10" s="8" customFormat="1" ht="19.95" customHeight="1" x14ac:dyDescent="0.3">
      <c r="A5" s="7">
        <v>4</v>
      </c>
      <c r="B5" s="6" t="s">
        <v>9</v>
      </c>
      <c r="C5" s="11" t="s">
        <v>6</v>
      </c>
      <c r="D5" s="9">
        <f t="shared" si="1"/>
        <v>77</v>
      </c>
      <c r="E5" s="7">
        <v>19</v>
      </c>
      <c r="F5" s="7">
        <v>18</v>
      </c>
      <c r="G5" s="7"/>
      <c r="H5" s="7">
        <v>15</v>
      </c>
      <c r="I5" s="7">
        <v>13</v>
      </c>
      <c r="J5" s="7">
        <v>12</v>
      </c>
    </row>
    <row r="6" spans="1:10" s="8" customFormat="1" ht="19.95" customHeight="1" x14ac:dyDescent="0.3">
      <c r="A6" s="7">
        <v>5</v>
      </c>
      <c r="B6" s="6" t="s">
        <v>11</v>
      </c>
      <c r="C6" s="6" t="s">
        <v>8</v>
      </c>
      <c r="D6" s="9">
        <f t="shared" si="1"/>
        <v>68</v>
      </c>
      <c r="E6" s="7">
        <f>15+1</f>
        <v>16</v>
      </c>
      <c r="F6" s="7"/>
      <c r="G6" s="7"/>
      <c r="H6" s="7">
        <f>14+4</f>
        <v>18</v>
      </c>
      <c r="I6" s="7">
        <v>12</v>
      </c>
      <c r="J6" s="7">
        <f>14+8</f>
        <v>22</v>
      </c>
    </row>
    <row r="7" spans="1:10" s="8" customFormat="1" ht="19.95" customHeight="1" x14ac:dyDescent="0.3">
      <c r="A7" s="7">
        <v>6</v>
      </c>
      <c r="B7" s="6" t="s">
        <v>51</v>
      </c>
      <c r="C7" s="6" t="s">
        <v>6</v>
      </c>
      <c r="D7" s="9">
        <f t="shared" si="1"/>
        <v>42</v>
      </c>
      <c r="E7" s="6"/>
      <c r="F7" s="7">
        <f>5+1</f>
        <v>6</v>
      </c>
      <c r="G7" s="7">
        <v>16</v>
      </c>
      <c r="H7" s="7">
        <v>13</v>
      </c>
      <c r="I7" s="7">
        <v>5</v>
      </c>
      <c r="J7" s="7">
        <v>2</v>
      </c>
    </row>
    <row r="8" spans="1:10" s="8" customFormat="1" ht="19.95" customHeight="1" x14ac:dyDescent="0.3">
      <c r="A8" s="7">
        <v>7</v>
      </c>
      <c r="B8" s="6" t="s">
        <v>49</v>
      </c>
      <c r="C8" s="6" t="s">
        <v>48</v>
      </c>
      <c r="D8" s="9">
        <f t="shared" si="1"/>
        <v>37</v>
      </c>
      <c r="E8" s="6"/>
      <c r="F8" s="7">
        <v>12</v>
      </c>
      <c r="G8" s="7">
        <f>17+3</f>
        <v>20</v>
      </c>
      <c r="H8" s="7"/>
      <c r="I8" s="7"/>
      <c r="J8" s="7">
        <v>5</v>
      </c>
    </row>
    <row r="9" spans="1:10" s="8" customFormat="1" ht="20.399999999999999" customHeight="1" x14ac:dyDescent="0.3">
      <c r="A9" s="7">
        <v>8</v>
      </c>
      <c r="B9" s="6" t="s">
        <v>50</v>
      </c>
      <c r="C9" s="6" t="s">
        <v>2</v>
      </c>
      <c r="D9" s="9">
        <f t="shared" si="1"/>
        <v>36.1</v>
      </c>
      <c r="E9" s="6"/>
      <c r="F9" s="7">
        <v>11</v>
      </c>
      <c r="G9" s="7">
        <v>0</v>
      </c>
      <c r="H9" s="7"/>
      <c r="I9" s="10">
        <v>25.1</v>
      </c>
      <c r="J9" s="7"/>
    </row>
    <row r="10" spans="1:10" s="8" customFormat="1" ht="20.100000000000001" customHeight="1" x14ac:dyDescent="0.3">
      <c r="A10" s="7">
        <v>9</v>
      </c>
      <c r="B10" s="6" t="s">
        <v>12</v>
      </c>
      <c r="C10" s="6" t="s">
        <v>19</v>
      </c>
      <c r="D10" s="9">
        <f t="shared" si="1"/>
        <v>36</v>
      </c>
      <c r="E10" s="7">
        <v>16</v>
      </c>
      <c r="F10" s="7"/>
      <c r="G10" s="7"/>
      <c r="H10" s="7"/>
      <c r="I10" s="7"/>
      <c r="J10" s="7">
        <f>17+3</f>
        <v>20</v>
      </c>
    </row>
    <row r="11" spans="1:10" s="8" customFormat="1" ht="20.100000000000001" customHeight="1" x14ac:dyDescent="0.3">
      <c r="A11" s="7">
        <v>10</v>
      </c>
      <c r="B11" s="6" t="s">
        <v>16</v>
      </c>
      <c r="C11" s="6" t="s">
        <v>8</v>
      </c>
      <c r="D11" s="9">
        <f t="shared" si="1"/>
        <v>35</v>
      </c>
      <c r="E11" s="7">
        <v>14</v>
      </c>
      <c r="F11" s="7"/>
      <c r="G11" s="7">
        <f>19+2</f>
        <v>21</v>
      </c>
      <c r="H11" s="7"/>
      <c r="I11" s="7"/>
      <c r="J11" s="7"/>
    </row>
    <row r="12" spans="1:10" s="8" customFormat="1" ht="20.100000000000001" customHeight="1" x14ac:dyDescent="0.3">
      <c r="A12" s="7">
        <v>11</v>
      </c>
      <c r="B12" s="6" t="s">
        <v>67</v>
      </c>
      <c r="C12" s="6" t="s">
        <v>6</v>
      </c>
      <c r="D12" s="9">
        <f t="shared" si="1"/>
        <v>29</v>
      </c>
      <c r="E12" s="6"/>
      <c r="F12" s="7"/>
      <c r="G12" s="7"/>
      <c r="H12" s="7"/>
      <c r="I12" s="7">
        <v>17</v>
      </c>
      <c r="J12" s="7">
        <f>11+1</f>
        <v>12</v>
      </c>
    </row>
    <row r="13" spans="1:10" s="8" customFormat="1" ht="20.100000000000001" customHeight="1" x14ac:dyDescent="0.3">
      <c r="A13" s="7">
        <v>12</v>
      </c>
      <c r="B13" s="6" t="s">
        <v>42</v>
      </c>
      <c r="C13" s="6" t="s">
        <v>43</v>
      </c>
      <c r="D13" s="9">
        <f t="shared" si="1"/>
        <v>25.1</v>
      </c>
      <c r="E13" s="6"/>
      <c r="F13" s="10">
        <v>25.1</v>
      </c>
      <c r="G13" s="7"/>
      <c r="H13" s="7"/>
      <c r="I13" s="7"/>
      <c r="J13" s="7"/>
    </row>
    <row r="14" spans="1:10" s="8" customFormat="1" ht="20.100000000000001" customHeight="1" x14ac:dyDescent="0.3">
      <c r="A14" s="7">
        <v>13</v>
      </c>
      <c r="B14" s="6" t="s">
        <v>65</v>
      </c>
      <c r="C14" s="6" t="s">
        <v>4</v>
      </c>
      <c r="D14" s="9">
        <f t="shared" si="1"/>
        <v>23</v>
      </c>
      <c r="E14" s="6"/>
      <c r="F14" s="7"/>
      <c r="G14" s="7"/>
      <c r="H14" s="7">
        <v>12</v>
      </c>
      <c r="I14" s="7">
        <v>11</v>
      </c>
      <c r="J14" s="7"/>
    </row>
    <row r="15" spans="1:10" s="8" customFormat="1" ht="20.100000000000001" customHeight="1" x14ac:dyDescent="0.3">
      <c r="A15" s="7">
        <v>14</v>
      </c>
      <c r="B15" s="6" t="s">
        <v>44</v>
      </c>
      <c r="C15" s="6" t="s">
        <v>38</v>
      </c>
      <c r="D15" s="9">
        <f t="shared" si="1"/>
        <v>22</v>
      </c>
      <c r="E15" s="6"/>
      <c r="F15" s="7">
        <f>19+3</f>
        <v>22</v>
      </c>
      <c r="G15" s="7"/>
      <c r="H15" s="7"/>
      <c r="I15" s="7"/>
      <c r="J15" s="7"/>
    </row>
    <row r="16" spans="1:10" s="8" customFormat="1" ht="20.100000000000001" customHeight="1" x14ac:dyDescent="0.3">
      <c r="A16" s="7"/>
      <c r="B16" s="6" t="s">
        <v>63</v>
      </c>
      <c r="C16" s="6" t="s">
        <v>4</v>
      </c>
      <c r="D16" s="9">
        <f t="shared" si="1"/>
        <v>22</v>
      </c>
      <c r="E16" s="6"/>
      <c r="F16" s="7"/>
      <c r="G16" s="7"/>
      <c r="H16" s="7">
        <f>22</f>
        <v>22</v>
      </c>
      <c r="I16" s="7"/>
      <c r="J16" s="7"/>
    </row>
    <row r="17" spans="1:10" s="8" customFormat="1" ht="20.100000000000001" customHeight="1" x14ac:dyDescent="0.3">
      <c r="A17" s="7"/>
      <c r="B17" s="6" t="s">
        <v>64</v>
      </c>
      <c r="C17" s="6" t="s">
        <v>6</v>
      </c>
      <c r="D17" s="9">
        <f t="shared" si="1"/>
        <v>22</v>
      </c>
      <c r="E17" s="6"/>
      <c r="F17" s="7"/>
      <c r="G17" s="7"/>
      <c r="H17" s="7">
        <f>16+1</f>
        <v>17</v>
      </c>
      <c r="I17" s="7">
        <v>5</v>
      </c>
      <c r="J17" s="7"/>
    </row>
    <row r="18" spans="1:10" s="8" customFormat="1" ht="20.100000000000001" customHeight="1" x14ac:dyDescent="0.3">
      <c r="A18" s="7">
        <v>17</v>
      </c>
      <c r="B18" s="6" t="s">
        <v>47</v>
      </c>
      <c r="C18" s="6" t="s">
        <v>48</v>
      </c>
      <c r="D18" s="9">
        <f t="shared" si="1"/>
        <v>21</v>
      </c>
      <c r="E18" s="6"/>
      <c r="F18" s="7">
        <f>13+3</f>
        <v>16</v>
      </c>
      <c r="G18" s="7"/>
      <c r="H18" s="7"/>
      <c r="I18" s="7"/>
      <c r="J18" s="7">
        <v>5</v>
      </c>
    </row>
    <row r="19" spans="1:10" s="8" customFormat="1" ht="20.100000000000001" customHeight="1" x14ac:dyDescent="0.3">
      <c r="A19" s="7">
        <v>18</v>
      </c>
      <c r="B19" s="6" t="s">
        <v>66</v>
      </c>
      <c r="C19" s="6" t="s">
        <v>2</v>
      </c>
      <c r="D19" s="9">
        <f t="shared" si="1"/>
        <v>19</v>
      </c>
      <c r="E19" s="6"/>
      <c r="F19" s="7"/>
      <c r="G19" s="7"/>
      <c r="H19" s="7"/>
      <c r="I19" s="7">
        <v>19</v>
      </c>
      <c r="J19" s="7"/>
    </row>
    <row r="20" spans="1:10" s="8" customFormat="1" ht="20.100000000000001" customHeight="1" x14ac:dyDescent="0.3">
      <c r="A20" s="7"/>
      <c r="B20" s="6" t="s">
        <v>75</v>
      </c>
      <c r="C20" s="6" t="s">
        <v>48</v>
      </c>
      <c r="D20" s="9">
        <f t="shared" si="1"/>
        <v>19</v>
      </c>
      <c r="E20" s="6"/>
      <c r="F20" s="7"/>
      <c r="G20" s="7"/>
      <c r="H20" s="7"/>
      <c r="I20" s="7"/>
      <c r="J20" s="7">
        <v>19</v>
      </c>
    </row>
    <row r="21" spans="1:10" s="8" customFormat="1" ht="20.100000000000001" customHeight="1" x14ac:dyDescent="0.3">
      <c r="A21" s="7">
        <v>20</v>
      </c>
      <c r="B21" s="6" t="s">
        <v>45</v>
      </c>
      <c r="C21" s="11" t="s">
        <v>33</v>
      </c>
      <c r="D21" s="9">
        <f t="shared" si="1"/>
        <v>15</v>
      </c>
      <c r="E21" s="6"/>
      <c r="F21" s="7">
        <v>15</v>
      </c>
      <c r="G21" s="7"/>
      <c r="H21" s="7"/>
      <c r="I21" s="7"/>
      <c r="J21" s="7"/>
    </row>
    <row r="22" spans="1:10" s="8" customFormat="1" ht="20.100000000000001" customHeight="1" x14ac:dyDescent="0.3">
      <c r="A22" s="7"/>
      <c r="B22" s="6" t="s">
        <v>57</v>
      </c>
      <c r="C22" s="6" t="s">
        <v>8</v>
      </c>
      <c r="D22" s="9">
        <f t="shared" si="1"/>
        <v>15</v>
      </c>
      <c r="E22" s="6"/>
      <c r="F22" s="7"/>
      <c r="G22" s="7">
        <v>15</v>
      </c>
      <c r="H22" s="7"/>
      <c r="I22" s="7"/>
      <c r="J22" s="7"/>
    </row>
    <row r="23" spans="1:10" s="8" customFormat="1" ht="20.100000000000001" customHeight="1" x14ac:dyDescent="0.3">
      <c r="A23" s="7"/>
      <c r="B23" s="6" t="s">
        <v>68</v>
      </c>
      <c r="C23" s="6" t="s">
        <v>2</v>
      </c>
      <c r="D23" s="9">
        <f t="shared" si="1"/>
        <v>15</v>
      </c>
      <c r="E23" s="6"/>
      <c r="F23" s="7"/>
      <c r="G23" s="7"/>
      <c r="H23" s="7"/>
      <c r="I23" s="7">
        <v>15</v>
      </c>
      <c r="J23" s="7"/>
    </row>
    <row r="24" spans="1:10" s="8" customFormat="1" ht="20.100000000000001" customHeight="1" x14ac:dyDescent="0.3">
      <c r="A24" s="7"/>
      <c r="B24" s="6" t="s">
        <v>60</v>
      </c>
      <c r="C24" s="6" t="s">
        <v>48</v>
      </c>
      <c r="D24" s="9">
        <f t="shared" si="1"/>
        <v>15</v>
      </c>
      <c r="E24" s="6"/>
      <c r="F24" s="7"/>
      <c r="G24" s="7">
        <v>13</v>
      </c>
      <c r="H24" s="7"/>
      <c r="I24" s="7"/>
      <c r="J24" s="7">
        <v>2</v>
      </c>
    </row>
    <row r="25" spans="1:10" s="8" customFormat="1" ht="20.100000000000001" customHeight="1" x14ac:dyDescent="0.3">
      <c r="A25" s="7"/>
      <c r="B25" s="6" t="s">
        <v>76</v>
      </c>
      <c r="C25" s="6" t="s">
        <v>43</v>
      </c>
      <c r="D25" s="9">
        <f t="shared" si="1"/>
        <v>15</v>
      </c>
      <c r="E25" s="6"/>
      <c r="F25" s="7"/>
      <c r="G25" s="7"/>
      <c r="H25" s="7"/>
      <c r="I25" s="7"/>
      <c r="J25" s="7">
        <v>15</v>
      </c>
    </row>
    <row r="26" spans="1:10" s="8" customFormat="1" ht="20.100000000000001" customHeight="1" x14ac:dyDescent="0.3">
      <c r="A26" s="7">
        <v>25</v>
      </c>
      <c r="B26" s="6" t="s">
        <v>46</v>
      </c>
      <c r="C26" s="6" t="s">
        <v>43</v>
      </c>
      <c r="D26" s="9">
        <f t="shared" si="1"/>
        <v>14</v>
      </c>
      <c r="E26" s="6"/>
      <c r="F26" s="7">
        <v>14</v>
      </c>
      <c r="G26" s="7"/>
      <c r="H26" s="7"/>
      <c r="I26" s="7"/>
      <c r="J26" s="7"/>
    </row>
    <row r="27" spans="1:10" s="8" customFormat="1" ht="20.100000000000001" customHeight="1" x14ac:dyDescent="0.3">
      <c r="A27" s="7"/>
      <c r="B27" s="6" t="s">
        <v>58</v>
      </c>
      <c r="C27" s="6" t="s">
        <v>48</v>
      </c>
      <c r="D27" s="9">
        <f t="shared" si="1"/>
        <v>14</v>
      </c>
      <c r="E27" s="6"/>
      <c r="F27" s="7"/>
      <c r="G27" s="7">
        <v>14</v>
      </c>
      <c r="H27" s="7"/>
      <c r="I27" s="7"/>
      <c r="J27" s="7"/>
    </row>
    <row r="28" spans="1:10" s="8" customFormat="1" ht="20.100000000000001" customHeight="1" x14ac:dyDescent="0.3">
      <c r="A28" s="7"/>
      <c r="B28" s="6" t="s">
        <v>69</v>
      </c>
      <c r="C28" s="6" t="s">
        <v>6</v>
      </c>
      <c r="D28" s="9">
        <f t="shared" si="1"/>
        <v>14</v>
      </c>
      <c r="E28" s="6"/>
      <c r="F28" s="7"/>
      <c r="G28" s="7"/>
      <c r="H28" s="7"/>
      <c r="I28" s="7">
        <v>14</v>
      </c>
      <c r="J28" s="7"/>
    </row>
    <row r="29" spans="1:10" s="8" customFormat="1" ht="20.100000000000001" customHeight="1" x14ac:dyDescent="0.3">
      <c r="A29" s="7">
        <v>28</v>
      </c>
      <c r="B29" s="6" t="s">
        <v>18</v>
      </c>
      <c r="C29" s="6" t="s">
        <v>2</v>
      </c>
      <c r="D29" s="9">
        <f t="shared" si="1"/>
        <v>13</v>
      </c>
      <c r="E29" s="7">
        <v>13</v>
      </c>
      <c r="F29" s="7"/>
      <c r="G29" s="7"/>
      <c r="H29" s="7"/>
      <c r="I29" s="7"/>
      <c r="J29" s="7"/>
    </row>
    <row r="30" spans="1:10" s="8" customFormat="1" ht="20.100000000000001" customHeight="1" x14ac:dyDescent="0.3">
      <c r="A30" s="7"/>
      <c r="B30" s="6" t="s">
        <v>77</v>
      </c>
      <c r="C30" s="6" t="s">
        <v>78</v>
      </c>
      <c r="D30" s="9">
        <f t="shared" si="1"/>
        <v>13</v>
      </c>
      <c r="E30" s="6"/>
      <c r="F30" s="7"/>
      <c r="G30" s="7"/>
      <c r="H30" s="7"/>
      <c r="I30" s="7"/>
      <c r="J30" s="7">
        <v>13</v>
      </c>
    </row>
    <row r="31" spans="1:10" s="8" customFormat="1" ht="20.100000000000001" customHeight="1" x14ac:dyDescent="0.3">
      <c r="A31" s="7">
        <v>30</v>
      </c>
      <c r="B31" s="6" t="s">
        <v>59</v>
      </c>
      <c r="C31" s="6" t="s">
        <v>8</v>
      </c>
      <c r="D31" s="9">
        <f t="shared" si="1"/>
        <v>12</v>
      </c>
      <c r="E31" s="6"/>
      <c r="F31" s="7"/>
      <c r="G31" s="7">
        <v>12</v>
      </c>
      <c r="H31" s="7"/>
      <c r="I31" s="7"/>
      <c r="J31" s="7"/>
    </row>
    <row r="32" spans="1:10" s="8" customFormat="1" ht="20.100000000000001" customHeight="1" x14ac:dyDescent="0.3">
      <c r="A32" s="7">
        <v>31</v>
      </c>
      <c r="B32" s="6" t="s">
        <v>52</v>
      </c>
      <c r="C32" s="6" t="s">
        <v>6</v>
      </c>
      <c r="D32" s="9">
        <f t="shared" si="1"/>
        <v>7</v>
      </c>
      <c r="E32" s="6"/>
      <c r="F32" s="7">
        <v>2</v>
      </c>
      <c r="G32" s="7"/>
      <c r="H32" s="7"/>
      <c r="I32" s="7">
        <v>5</v>
      </c>
      <c r="J32" s="7"/>
    </row>
    <row r="33" spans="1:10" s="8" customFormat="1" ht="20.100000000000001" customHeight="1" x14ac:dyDescent="0.3">
      <c r="A33" s="7">
        <v>32</v>
      </c>
      <c r="B33" s="6" t="s">
        <v>70</v>
      </c>
      <c r="C33" s="6" t="s">
        <v>2</v>
      </c>
      <c r="D33" s="9">
        <f t="shared" si="1"/>
        <v>5</v>
      </c>
      <c r="E33" s="6"/>
      <c r="F33" s="7"/>
      <c r="G33" s="7"/>
      <c r="H33" s="7"/>
      <c r="I33" s="7">
        <v>5</v>
      </c>
      <c r="J33" s="7"/>
    </row>
    <row r="34" spans="1:10" s="8" customFormat="1" ht="20.100000000000001" customHeight="1" x14ac:dyDescent="0.3">
      <c r="A34" s="7"/>
      <c r="B34" s="6" t="s">
        <v>71</v>
      </c>
      <c r="C34" s="6" t="s">
        <v>6</v>
      </c>
      <c r="D34" s="9">
        <f t="shared" si="1"/>
        <v>5</v>
      </c>
      <c r="E34" s="6"/>
      <c r="F34" s="7"/>
      <c r="G34" s="7"/>
      <c r="H34" s="7"/>
      <c r="I34" s="7">
        <v>5</v>
      </c>
      <c r="J34" s="7"/>
    </row>
    <row r="35" spans="1:10" s="8" customFormat="1" ht="20.100000000000001" customHeight="1" x14ac:dyDescent="0.3">
      <c r="A35" s="7"/>
      <c r="B35" s="6" t="s">
        <v>72</v>
      </c>
      <c r="C35" s="6" t="s">
        <v>6</v>
      </c>
      <c r="D35" s="9">
        <f t="shared" si="1"/>
        <v>5</v>
      </c>
      <c r="E35" s="6"/>
      <c r="F35" s="7"/>
      <c r="G35" s="7"/>
      <c r="H35" s="7"/>
      <c r="I35" s="7">
        <v>5</v>
      </c>
      <c r="J35" s="7"/>
    </row>
    <row r="36" spans="1:10" s="8" customFormat="1" ht="20.100000000000001" customHeight="1" x14ac:dyDescent="0.3">
      <c r="A36" s="7"/>
      <c r="B36" s="6" t="s">
        <v>73</v>
      </c>
      <c r="C36" s="6" t="s">
        <v>6</v>
      </c>
      <c r="D36" s="9">
        <f t="shared" si="1"/>
        <v>5</v>
      </c>
      <c r="E36" s="6"/>
      <c r="F36" s="7"/>
      <c r="G36" s="7"/>
      <c r="H36" s="7"/>
      <c r="I36" s="7">
        <v>5</v>
      </c>
      <c r="J36" s="7"/>
    </row>
    <row r="37" spans="1:10" s="8" customFormat="1" ht="20.100000000000001" customHeight="1" x14ac:dyDescent="0.3">
      <c r="A37" s="7"/>
      <c r="B37" s="6" t="s">
        <v>74</v>
      </c>
      <c r="C37" s="6" t="s">
        <v>6</v>
      </c>
      <c r="D37" s="9">
        <f t="shared" si="1"/>
        <v>5</v>
      </c>
      <c r="E37" s="6"/>
      <c r="F37" s="7"/>
      <c r="G37" s="7"/>
      <c r="H37" s="7"/>
      <c r="I37" s="7">
        <v>5</v>
      </c>
      <c r="J37" s="7"/>
    </row>
    <row r="38" spans="1:10" s="8" customFormat="1" ht="20.100000000000001" customHeight="1" x14ac:dyDescent="0.3">
      <c r="A38" s="7">
        <v>37</v>
      </c>
      <c r="B38" s="6" t="s">
        <v>79</v>
      </c>
      <c r="C38" s="6" t="s">
        <v>48</v>
      </c>
      <c r="D38" s="9">
        <f t="shared" si="1"/>
        <v>2</v>
      </c>
      <c r="E38" s="6"/>
      <c r="F38" s="7"/>
      <c r="G38" s="7"/>
      <c r="H38" s="7"/>
      <c r="I38" s="7"/>
      <c r="J38" s="7">
        <v>2</v>
      </c>
    </row>
  </sheetData>
  <autoFilter ref="B1:J38" xr:uid="{9D341466-5F62-4A7E-9F54-32D1864CD4CC}">
    <sortState xmlns:xlrd2="http://schemas.microsoft.com/office/spreadsheetml/2017/richdata2" ref="B2:J34">
      <sortCondition descending="1" ref="D1:D9"/>
    </sortState>
  </autoFilter>
  <sortState xmlns:xlrd2="http://schemas.microsoft.com/office/spreadsheetml/2017/richdata2" ref="B3:J38">
    <sortCondition descending="1" ref="D3:D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klasse 3</vt:lpstr>
      <vt:lpstr>klasse 4</vt:lpstr>
    </vt:vector>
  </TitlesOfParts>
  <Company>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Voogt</dc:creator>
  <cp:lastModifiedBy>Nelly Voogt</cp:lastModifiedBy>
  <dcterms:created xsi:type="dcterms:W3CDTF">2015-05-23T20:53:04Z</dcterms:created>
  <dcterms:modified xsi:type="dcterms:W3CDTF">2025-08-31T17:58:48Z</dcterms:modified>
</cp:coreProperties>
</file>